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990" windowWidth="19200" windowHeight="9720" activeTab="0"/>
  </bookViews>
  <sheets>
    <sheet name="2009 BCHSWP Score Sheet" sheetId="1" r:id="rId1"/>
  </sheets>
  <definedNames/>
  <calcPr fullCalcOnLoad="1"/>
</workbook>
</file>

<file path=xl/sharedStrings.xml><?xml version="1.0" encoding="utf-8"?>
<sst xmlns="http://schemas.openxmlformats.org/spreadsheetml/2006/main" count="267" uniqueCount="149">
  <si>
    <t>Place</t>
  </si>
  <si>
    <t>Points</t>
  </si>
  <si>
    <t>Pool C</t>
  </si>
  <si>
    <t>Surrey Combined</t>
  </si>
  <si>
    <t>Mulgrave School</t>
  </si>
  <si>
    <t>Archbishop Carney &amp; Gleneagle</t>
  </si>
  <si>
    <t>Cross Over Round</t>
  </si>
  <si>
    <t>Consolation Round</t>
  </si>
  <si>
    <t>C1</t>
  </si>
  <si>
    <t>12th</t>
  </si>
  <si>
    <t>11th</t>
  </si>
  <si>
    <t>C2</t>
  </si>
  <si>
    <t>10th</t>
  </si>
  <si>
    <t>9th</t>
  </si>
  <si>
    <t>C3</t>
  </si>
  <si>
    <t>8th</t>
  </si>
  <si>
    <t>Pool D</t>
  </si>
  <si>
    <t>Earl Marriott Secondary</t>
  </si>
  <si>
    <t>Terry Fox Secondary School</t>
  </si>
  <si>
    <t>Stanley Humphries Secondary</t>
  </si>
  <si>
    <t>7th</t>
  </si>
  <si>
    <t>C4</t>
  </si>
  <si>
    <t>6th</t>
  </si>
  <si>
    <t>Terry Fox Secondary</t>
  </si>
  <si>
    <t>5th</t>
  </si>
  <si>
    <t>4th</t>
  </si>
  <si>
    <t>3rd</t>
  </si>
  <si>
    <t>Medal Round</t>
  </si>
  <si>
    <t>2nd</t>
  </si>
  <si>
    <t>Pool E</t>
  </si>
  <si>
    <t>Semi-Elgin</t>
  </si>
  <si>
    <t>Burnaby Mountain Secondary</t>
  </si>
  <si>
    <t>Dover Bay</t>
  </si>
  <si>
    <t>M2</t>
  </si>
  <si>
    <t>1st</t>
  </si>
  <si>
    <t>M1</t>
  </si>
  <si>
    <t>Medal Seeding Round</t>
  </si>
  <si>
    <t>Pool F</t>
  </si>
  <si>
    <t>SD42 Combined</t>
  </si>
  <si>
    <t>North Delta Combined - B</t>
  </si>
  <si>
    <t>Burnaby North</t>
  </si>
  <si>
    <t>Final Round</t>
  </si>
  <si>
    <t>Pool A</t>
  </si>
  <si>
    <t>North Vancouver Combined</t>
  </si>
  <si>
    <t>Centennial</t>
  </si>
  <si>
    <t>Meadowridge School</t>
  </si>
  <si>
    <t>Heritage Woods Secondary</t>
  </si>
  <si>
    <t>Yale Secondary</t>
  </si>
  <si>
    <t>C5</t>
  </si>
  <si>
    <t>C6</t>
  </si>
  <si>
    <t>C7</t>
  </si>
  <si>
    <t>Pool B</t>
  </si>
  <si>
    <t>Burnaby Central &amp; South</t>
  </si>
  <si>
    <t>North Delta Combined - Team A</t>
  </si>
  <si>
    <t>Maple Ridge School</t>
  </si>
  <si>
    <t>Port Moody</t>
  </si>
  <si>
    <t>St. Georges &amp; York House</t>
  </si>
  <si>
    <t>M3</t>
  </si>
  <si>
    <t>M4</t>
  </si>
  <si>
    <t>Scores</t>
  </si>
  <si>
    <t>GA</t>
  </si>
  <si>
    <t>GF</t>
  </si>
  <si>
    <t>GD</t>
  </si>
  <si>
    <t xml:space="preserve"> 6 - 6</t>
  </si>
  <si>
    <t xml:space="preserve"> 7 - 9</t>
  </si>
  <si>
    <t xml:space="preserve"> 9 - 7</t>
  </si>
  <si>
    <t xml:space="preserve"> 17 - 2</t>
  </si>
  <si>
    <t xml:space="preserve"> 2 - 17</t>
  </si>
  <si>
    <t xml:space="preserve"> 11 - 8</t>
  </si>
  <si>
    <t xml:space="preserve"> 8 - 11</t>
  </si>
  <si>
    <t xml:space="preserve"> 8 - 4</t>
  </si>
  <si>
    <t xml:space="preserve"> 4 - 8</t>
  </si>
  <si>
    <t xml:space="preserve"> 12 - 12</t>
  </si>
  <si>
    <t xml:space="preserve"> 8 - 7</t>
  </si>
  <si>
    <t xml:space="preserve"> 7 - 8</t>
  </si>
  <si>
    <t xml:space="preserve"> 10 - 4</t>
  </si>
  <si>
    <t xml:space="preserve"> 4 - 10</t>
  </si>
  <si>
    <t xml:space="preserve"> 8 - 6</t>
  </si>
  <si>
    <t xml:space="preserve"> 6 - 8</t>
  </si>
  <si>
    <t xml:space="preserve"> 0 - 7</t>
  </si>
  <si>
    <t xml:space="preserve"> 7 - 0</t>
  </si>
  <si>
    <t xml:space="preserve"> 10 - 1</t>
  </si>
  <si>
    <t xml:space="preserve"> 1 - 10</t>
  </si>
  <si>
    <t xml:space="preserve"> 5 - 11</t>
  </si>
  <si>
    <t xml:space="preserve"> 11 - 5</t>
  </si>
  <si>
    <t xml:space="preserve"> 9 - 4 </t>
  </si>
  <si>
    <t xml:space="preserve"> 4 - 9</t>
  </si>
  <si>
    <t xml:space="preserve"> 2 - 12</t>
  </si>
  <si>
    <t xml:space="preserve"> 12 - 2</t>
  </si>
  <si>
    <t xml:space="preserve"> 6 - 5</t>
  </si>
  <si>
    <t xml:space="preserve"> 5 - 6</t>
  </si>
  <si>
    <t xml:space="preserve"> 15 - 5</t>
  </si>
  <si>
    <t xml:space="preserve"> 5 - 15</t>
  </si>
  <si>
    <t xml:space="preserve"> 6 - 11</t>
  </si>
  <si>
    <t xml:space="preserve"> 11 - 6</t>
  </si>
  <si>
    <t xml:space="preserve"> 11 - 7</t>
  </si>
  <si>
    <t xml:space="preserve"> 7 - 11</t>
  </si>
  <si>
    <t xml:space="preserve"> 10 - 7</t>
  </si>
  <si>
    <t xml:space="preserve"> 7 - 10</t>
  </si>
  <si>
    <t xml:space="preserve"> 13 - 7</t>
  </si>
  <si>
    <t xml:space="preserve"> 7 - 13</t>
  </si>
  <si>
    <t xml:space="preserve"> 7 - 7</t>
  </si>
  <si>
    <t xml:space="preserve"> 13 - 8</t>
  </si>
  <si>
    <t xml:space="preserve"> 8 - 13</t>
  </si>
  <si>
    <t>Burnaby Mt</t>
  </si>
  <si>
    <t>Semi Elgin Comb</t>
  </si>
  <si>
    <t xml:space="preserve"> 4 - 15</t>
  </si>
  <si>
    <t xml:space="preserve"> 15 - 4</t>
  </si>
  <si>
    <t xml:space="preserve"> 5 - 8</t>
  </si>
  <si>
    <t xml:space="preserve"> 8 - 5</t>
  </si>
  <si>
    <t>SD42 Comb</t>
  </si>
  <si>
    <t>Surrey Comb</t>
  </si>
  <si>
    <t>EMS</t>
  </si>
  <si>
    <t>Mulgrave</t>
  </si>
  <si>
    <t>Stan Humphries</t>
  </si>
  <si>
    <t>Semi-Elgin Comb</t>
  </si>
  <si>
    <t>Arch Carney &amp; Gleneagle</t>
  </si>
  <si>
    <t>North Delta Comb - B</t>
  </si>
  <si>
    <t>Terry Fox</t>
  </si>
  <si>
    <t>Final Placings</t>
  </si>
  <si>
    <t>North Vancouver</t>
  </si>
  <si>
    <t>North Delta Comb - A</t>
  </si>
  <si>
    <t>Meadowridge</t>
  </si>
  <si>
    <t>Heritage Woods</t>
  </si>
  <si>
    <t xml:space="preserve"> 15 - 6</t>
  </si>
  <si>
    <t xml:space="preserve"> 6 - 15</t>
  </si>
  <si>
    <t>St George and York House</t>
  </si>
  <si>
    <t>Maple Ridge</t>
  </si>
  <si>
    <t>Burnaby Central and South</t>
  </si>
  <si>
    <t>Burnaby Mountain</t>
  </si>
  <si>
    <t>SD-42 Combined</t>
  </si>
  <si>
    <t>Earl Marriott</t>
  </si>
  <si>
    <t>North Delta Comb A</t>
  </si>
  <si>
    <t>Stanley Humphries</t>
  </si>
  <si>
    <t>Semi-Elgin Combined</t>
  </si>
  <si>
    <t>North Delta Combined B</t>
  </si>
  <si>
    <t>St George &amp; York House</t>
  </si>
  <si>
    <t>2009 High School Tournament - Tier 2</t>
  </si>
  <si>
    <t>2009 High School Tournament - Tier 1</t>
  </si>
  <si>
    <t>RR</t>
  </si>
  <si>
    <t>CO</t>
  </si>
  <si>
    <t>MVPs</t>
  </si>
  <si>
    <t>Goalie:    Shaun Lampen,    Mead</t>
  </si>
  <si>
    <t>Boy:        Cole Wagner,       MR</t>
  </si>
  <si>
    <t>Girl:         Cindy Golubic,     MR</t>
  </si>
  <si>
    <t>Goalie:    Jake Estey,        EMS</t>
  </si>
  <si>
    <t>Girl:         Vicky Smith,      SD42</t>
  </si>
  <si>
    <t>Boy:        Matt Torres,      SD42</t>
  </si>
  <si>
    <t>Gerabaldi SD-42 Combined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</si>
</sst>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0"/>
    </font>
    <font>
      <sz val="10"/>
      <color indexed="12"/>
      <name val="Arial"/>
      <family val="0"/>
    </font>
    <font>
      <u val="single"/>
      <sz val="10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" fillId="24" borderId="1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 vertical="center"/>
    </xf>
    <xf numFmtId="0" fontId="3" fillId="24" borderId="0" xfId="0" applyFont="1" applyFill="1" applyAlignment="1">
      <alignment/>
    </xf>
    <xf numFmtId="1" fontId="0" fillId="24" borderId="0" xfId="0" applyNumberForma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16" fontId="0" fillId="24" borderId="0" xfId="0" applyNumberFormat="1" applyFill="1" applyBorder="1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 vertical="center"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0" fillId="25" borderId="11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5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16" fontId="0" fillId="24" borderId="11" xfId="0" applyNumberFormat="1" applyFill="1" applyBorder="1" applyAlignment="1">
      <alignment/>
    </xf>
    <xf numFmtId="0" fontId="24" fillId="8" borderId="26" xfId="0" applyFont="1" applyFill="1" applyBorder="1" applyAlignment="1">
      <alignment/>
    </xf>
    <xf numFmtId="0" fontId="1" fillId="6" borderId="26" xfId="0" applyFont="1" applyFill="1" applyBorder="1" applyAlignment="1">
      <alignment/>
    </xf>
    <xf numFmtId="0" fontId="1" fillId="6" borderId="27" xfId="0" applyFont="1" applyFill="1" applyBorder="1" applyAlignment="1">
      <alignment/>
    </xf>
    <xf numFmtId="0" fontId="24" fillId="8" borderId="27" xfId="0" applyFont="1" applyFill="1" applyBorder="1" applyAlignment="1">
      <alignment horizontal="center"/>
    </xf>
    <xf numFmtId="0" fontId="2" fillId="26" borderId="28" xfId="0" applyFont="1" applyFill="1" applyBorder="1" applyAlignment="1">
      <alignment/>
    </xf>
    <xf numFmtId="0" fontId="2" fillId="17" borderId="28" xfId="0" applyFont="1" applyFill="1" applyBorder="1" applyAlignment="1">
      <alignment/>
    </xf>
    <xf numFmtId="0" fontId="2" fillId="17" borderId="29" xfId="0" applyFont="1" applyFill="1" applyBorder="1" applyAlignment="1">
      <alignment/>
    </xf>
    <xf numFmtId="0" fontId="2" fillId="26" borderId="29" xfId="0" applyFont="1" applyFill="1" applyBorder="1" applyAlignment="1">
      <alignment/>
    </xf>
    <xf numFmtId="0" fontId="1" fillId="24" borderId="30" xfId="0" applyFont="1" applyFill="1" applyBorder="1" applyAlignment="1">
      <alignment/>
    </xf>
    <xf numFmtId="0" fontId="1" fillId="24" borderId="31" xfId="0" applyFont="1" applyFill="1" applyBorder="1" applyAlignment="1">
      <alignment/>
    </xf>
    <xf numFmtId="0" fontId="1" fillId="24" borderId="32" xfId="0" applyFont="1" applyFill="1" applyBorder="1" applyAlignment="1">
      <alignment/>
    </xf>
    <xf numFmtId="0" fontId="0" fillId="24" borderId="31" xfId="0" applyFill="1" applyBorder="1" applyAlignment="1">
      <alignment/>
    </xf>
    <xf numFmtId="0" fontId="1" fillId="24" borderId="33" xfId="0" applyFont="1" applyFill="1" applyBorder="1" applyAlignment="1">
      <alignment/>
    </xf>
    <xf numFmtId="0" fontId="1" fillId="24" borderId="34" xfId="0" applyFont="1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33" xfId="0" applyFill="1" applyBorder="1" applyAlignment="1">
      <alignment/>
    </xf>
    <xf numFmtId="16" fontId="0" fillId="24" borderId="21" xfId="0" applyNumberFormat="1" applyFill="1" applyBorder="1" applyAlignment="1">
      <alignment/>
    </xf>
    <xf numFmtId="0" fontId="0" fillId="24" borderId="14" xfId="0" applyFill="1" applyBorder="1" applyAlignment="1">
      <alignment/>
    </xf>
    <xf numFmtId="16" fontId="0" fillId="24" borderId="12" xfId="0" applyNumberFormat="1" applyFill="1" applyBorder="1" applyAlignment="1">
      <alignment/>
    </xf>
    <xf numFmtId="0" fontId="0" fillId="24" borderId="35" xfId="0" applyFont="1" applyFill="1" applyBorder="1" applyAlignment="1">
      <alignment/>
    </xf>
    <xf numFmtId="0" fontId="0" fillId="24" borderId="36" xfId="0" applyFont="1" applyFill="1" applyBorder="1" applyAlignment="1">
      <alignment/>
    </xf>
    <xf numFmtId="0" fontId="0" fillId="24" borderId="37" xfId="0" applyFont="1" applyFill="1" applyBorder="1" applyAlignment="1">
      <alignment/>
    </xf>
    <xf numFmtId="0" fontId="0" fillId="24" borderId="38" xfId="0" applyFont="1" applyFill="1" applyBorder="1" applyAlignment="1">
      <alignment/>
    </xf>
    <xf numFmtId="0" fontId="0" fillId="24" borderId="39" xfId="0" applyFont="1" applyFill="1" applyBorder="1" applyAlignment="1">
      <alignment/>
    </xf>
    <xf numFmtId="0" fontId="0" fillId="24" borderId="40" xfId="0" applyFont="1" applyFill="1" applyBorder="1" applyAlignment="1">
      <alignment/>
    </xf>
    <xf numFmtId="0" fontId="1" fillId="24" borderId="41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25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1" fontId="0" fillId="24" borderId="0" xfId="0" applyNumberForma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Fill="1" applyBorder="1" applyAlignment="1">
      <alignment horizontal="center"/>
    </xf>
    <xf numFmtId="1" fontId="0" fillId="24" borderId="0" xfId="59" applyNumberFormat="1" applyFont="1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0" fontId="0" fillId="24" borderId="0" xfId="0" applyFill="1" applyBorder="1" applyAlignment="1">
      <alignment/>
    </xf>
    <xf numFmtId="1" fontId="0" fillId="24" borderId="0" xfId="0" applyNumberFormat="1" applyFill="1" applyBorder="1" applyAlignment="1">
      <alignment horizontal="center"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41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24" borderId="0" xfId="0" applyFont="1" applyFill="1" applyAlignment="1">
      <alignment/>
    </xf>
    <xf numFmtId="0" fontId="1" fillId="8" borderId="26" xfId="0" applyFont="1" applyFill="1" applyBorder="1" applyAlignment="1">
      <alignment/>
    </xf>
    <xf numFmtId="0" fontId="1" fillId="8" borderId="27" xfId="0" applyFont="1" applyFill="1" applyBorder="1" applyAlignment="1">
      <alignment horizontal="center"/>
    </xf>
    <xf numFmtId="0" fontId="1" fillId="24" borderId="32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0" fillId="24" borderId="42" xfId="0" applyFont="1" applyFill="1" applyBorder="1" applyAlignment="1">
      <alignment/>
    </xf>
    <xf numFmtId="0" fontId="0" fillId="24" borderId="39" xfId="0" applyFont="1" applyFill="1" applyBorder="1" applyAlignment="1">
      <alignment/>
    </xf>
    <xf numFmtId="0" fontId="1" fillId="24" borderId="43" xfId="0" applyFont="1" applyFill="1" applyBorder="1" applyAlignment="1">
      <alignment horizontal="center"/>
    </xf>
    <xf numFmtId="0" fontId="1" fillId="24" borderId="44" xfId="0" applyFont="1" applyFill="1" applyBorder="1" applyAlignment="1">
      <alignment/>
    </xf>
    <xf numFmtId="0" fontId="1" fillId="24" borderId="35" xfId="0" applyFont="1" applyFill="1" applyBorder="1" applyAlignment="1">
      <alignment horizontal="center"/>
    </xf>
    <xf numFmtId="0" fontId="1" fillId="24" borderId="45" xfId="0" applyFont="1" applyFill="1" applyBorder="1" applyAlignment="1">
      <alignment horizontal="center"/>
    </xf>
    <xf numFmtId="0" fontId="1" fillId="24" borderId="46" xfId="0" applyFont="1" applyFill="1" applyBorder="1" applyAlignment="1">
      <alignment/>
    </xf>
    <xf numFmtId="0" fontId="1" fillId="24" borderId="40" xfId="0" applyFont="1" applyFill="1" applyBorder="1" applyAlignment="1">
      <alignment/>
    </xf>
    <xf numFmtId="0" fontId="0" fillId="24" borderId="44" xfId="0" applyFill="1" applyBorder="1" applyAlignment="1">
      <alignment/>
    </xf>
    <xf numFmtId="0" fontId="1" fillId="24" borderId="37" xfId="0" applyFont="1" applyFill="1" applyBorder="1" applyAlignment="1">
      <alignment/>
    </xf>
    <xf numFmtId="0" fontId="0" fillId="24" borderId="32" xfId="0" applyFill="1" applyBorder="1" applyAlignment="1">
      <alignment/>
    </xf>
    <xf numFmtId="0" fontId="1" fillId="24" borderId="36" xfId="0" applyFont="1" applyFill="1" applyBorder="1" applyAlignment="1">
      <alignment/>
    </xf>
    <xf numFmtId="0" fontId="0" fillId="24" borderId="46" xfId="0" applyFill="1" applyBorder="1" applyAlignment="1">
      <alignment/>
    </xf>
    <xf numFmtId="0" fontId="1" fillId="24" borderId="35" xfId="0" applyFont="1" applyFill="1" applyBorder="1" applyAlignment="1">
      <alignment horizontal="center"/>
    </xf>
    <xf numFmtId="0" fontId="1" fillId="24" borderId="31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25" borderId="20" xfId="0" applyFont="1" applyFill="1" applyBorder="1" applyAlignment="1">
      <alignment/>
    </xf>
    <xf numFmtId="0" fontId="1" fillId="24" borderId="47" xfId="0" applyFont="1" applyFill="1" applyBorder="1" applyAlignment="1">
      <alignment horizontal="right"/>
    </xf>
    <xf numFmtId="0" fontId="1" fillId="24" borderId="48" xfId="0" applyFont="1" applyFill="1" applyBorder="1" applyAlignment="1">
      <alignment horizontal="right"/>
    </xf>
    <xf numFmtId="0" fontId="1" fillId="24" borderId="49" xfId="0" applyFont="1" applyFill="1" applyBorder="1" applyAlignment="1">
      <alignment horizontal="right"/>
    </xf>
    <xf numFmtId="0" fontId="1" fillId="24" borderId="50" xfId="0" applyFont="1" applyFill="1" applyBorder="1" applyAlignment="1">
      <alignment horizontal="right"/>
    </xf>
    <xf numFmtId="1" fontId="1" fillId="24" borderId="49" xfId="0" applyNumberFormat="1" applyFont="1" applyFill="1" applyBorder="1" applyAlignment="1">
      <alignment horizontal="right"/>
    </xf>
    <xf numFmtId="1" fontId="1" fillId="24" borderId="48" xfId="0" applyNumberFormat="1" applyFont="1" applyFill="1" applyBorder="1" applyAlignment="1">
      <alignment horizontal="right"/>
    </xf>
    <xf numFmtId="1" fontId="1" fillId="24" borderId="50" xfId="0" applyNumberFormat="1" applyFont="1" applyFill="1" applyBorder="1" applyAlignment="1">
      <alignment horizontal="right"/>
    </xf>
    <xf numFmtId="1" fontId="1" fillId="24" borderId="47" xfId="0" applyNumberFormat="1" applyFont="1" applyFill="1" applyBorder="1" applyAlignment="1">
      <alignment horizontal="right"/>
    </xf>
    <xf numFmtId="1" fontId="1" fillId="24" borderId="49" xfId="59" applyNumberFormat="1" applyFont="1" applyFill="1" applyBorder="1" applyAlignment="1">
      <alignment horizontal="right"/>
    </xf>
    <xf numFmtId="1" fontId="1" fillId="24" borderId="48" xfId="59" applyNumberFormat="1" applyFont="1" applyFill="1" applyBorder="1" applyAlignment="1">
      <alignment horizontal="right"/>
    </xf>
    <xf numFmtId="0" fontId="1" fillId="24" borderId="32" xfId="0" applyFont="1" applyFill="1" applyBorder="1" applyAlignment="1">
      <alignment horizontal="right"/>
    </xf>
    <xf numFmtId="1" fontId="1" fillId="24" borderId="50" xfId="59" applyNumberFormat="1" applyFont="1" applyFill="1" applyBorder="1" applyAlignment="1">
      <alignment horizontal="right"/>
    </xf>
    <xf numFmtId="0" fontId="26" fillId="26" borderId="0" xfId="0" applyFont="1" applyFill="1" applyAlignment="1">
      <alignment horizontal="center"/>
    </xf>
    <xf numFmtId="0" fontId="26" fillId="17" borderId="0" xfId="0" applyFont="1" applyFill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25" fillId="14" borderId="40" xfId="0" applyFont="1" applyFill="1" applyBorder="1" applyAlignment="1">
      <alignment horizontal="center"/>
    </xf>
    <xf numFmtId="0" fontId="25" fillId="14" borderId="44" xfId="0" applyFont="1" applyFill="1" applyBorder="1" applyAlignment="1">
      <alignment horizontal="center"/>
    </xf>
    <xf numFmtId="0" fontId="0" fillId="24" borderId="32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0" fillId="24" borderId="41" xfId="0" applyFont="1" applyFill="1" applyBorder="1" applyAlignment="1">
      <alignment/>
    </xf>
    <xf numFmtId="0" fontId="0" fillId="24" borderId="34" xfId="0" applyFont="1" applyFill="1" applyBorder="1" applyAlignment="1">
      <alignment/>
    </xf>
    <xf numFmtId="0" fontId="0" fillId="24" borderId="31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zoomScale="75" zoomScaleNormal="75" zoomScalePageLayoutView="0" workbookViewId="0" topLeftCell="A1">
      <selection activeCell="C5" sqref="C5"/>
    </sheetView>
  </sheetViews>
  <sheetFormatPr defaultColWidth="9.140625" defaultRowHeight="12.75"/>
  <cols>
    <col min="1" max="1" width="3.421875" style="2" customWidth="1"/>
    <col min="2" max="2" width="4.57421875" style="2" bestFit="1" customWidth="1"/>
    <col min="3" max="3" width="29.28125" style="2" bestFit="1" customWidth="1"/>
    <col min="4" max="4" width="4.28125" style="2" customWidth="1"/>
    <col min="5" max="5" width="3.57421875" style="2" bestFit="1" customWidth="1"/>
    <col min="6" max="6" width="22.421875" style="2" customWidth="1"/>
    <col min="7" max="7" width="9.140625" style="3" customWidth="1"/>
    <col min="8" max="8" width="4.28125" style="2" customWidth="1"/>
    <col min="9" max="9" width="28.421875" style="2" bestFit="1" customWidth="1"/>
    <col min="10" max="10" width="8.7109375" style="2" bestFit="1" customWidth="1"/>
    <col min="11" max="11" width="4.421875" style="2" customWidth="1"/>
    <col min="12" max="12" width="7.140625" style="2" bestFit="1" customWidth="1"/>
    <col min="13" max="13" width="6.421875" style="2" bestFit="1" customWidth="1"/>
    <col min="14" max="14" width="8.140625" style="2" bestFit="1" customWidth="1"/>
    <col min="15" max="15" width="6.421875" style="2" customWidth="1"/>
    <col min="16" max="16" width="7.421875" style="2" bestFit="1" customWidth="1"/>
    <col min="17" max="17" width="7.421875" style="2" customWidth="1"/>
    <col min="18" max="18" width="6.57421875" style="2" customWidth="1"/>
    <col min="19" max="19" width="29.57421875" style="2" customWidth="1"/>
    <col min="20" max="20" width="25.57421875" style="2" bestFit="1" customWidth="1"/>
    <col min="21" max="21" width="28.7109375" style="2" bestFit="1" customWidth="1"/>
    <col min="22" max="22" width="29.57421875" style="2" bestFit="1" customWidth="1"/>
    <col min="23" max="23" width="25.57421875" style="2" bestFit="1" customWidth="1"/>
    <col min="24" max="24" width="24.57421875" style="2" bestFit="1" customWidth="1"/>
    <col min="25" max="25" width="3.421875" style="2" customWidth="1"/>
    <col min="26" max="26" width="28.421875" style="2" bestFit="1" customWidth="1"/>
    <col min="27" max="27" width="8.7109375" style="2" bestFit="1" customWidth="1"/>
    <col min="28" max="28" width="4.28125" style="2" customWidth="1"/>
    <col min="29" max="29" width="3.57421875" style="2" bestFit="1" customWidth="1"/>
    <col min="30" max="30" width="22.421875" style="2" customWidth="1"/>
    <col min="31" max="31" width="9.140625" style="3" customWidth="1"/>
    <col min="32" max="32" width="4.28125" style="2" customWidth="1"/>
    <col min="33" max="33" width="6.140625" style="2" bestFit="1" customWidth="1"/>
    <col min="34" max="34" width="17.421875" style="2" customWidth="1"/>
    <col min="35" max="16384" width="9.140625" style="2" customWidth="1"/>
  </cols>
  <sheetData>
    <row r="1" spans="1:34" ht="18">
      <c r="A1" s="112" t="s">
        <v>137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74"/>
      <c r="AA1" s="74"/>
      <c r="AB1" s="74"/>
      <c r="AC1" s="74"/>
      <c r="AD1" s="74"/>
      <c r="AE1" s="74"/>
      <c r="AF1" s="74"/>
      <c r="AG1" s="74"/>
      <c r="AH1" s="74"/>
    </row>
    <row r="2" spans="12:17" ht="13.5" thickBot="1">
      <c r="L2" s="114" t="s">
        <v>0</v>
      </c>
      <c r="M2" s="114"/>
      <c r="O2" s="1"/>
      <c r="P2" s="1"/>
      <c r="Q2" s="1"/>
    </row>
    <row r="3" spans="2:34" ht="15.75" thickBot="1">
      <c r="B3" s="115" t="s">
        <v>119</v>
      </c>
      <c r="C3" s="116"/>
      <c r="E3" s="6"/>
      <c r="F3" s="34" t="s">
        <v>7</v>
      </c>
      <c r="G3" s="37" t="s">
        <v>59</v>
      </c>
      <c r="I3" s="35" t="s">
        <v>6</v>
      </c>
      <c r="J3" s="36" t="s">
        <v>59</v>
      </c>
      <c r="K3" s="61"/>
      <c r="L3" s="42" t="s">
        <v>140</v>
      </c>
      <c r="M3" s="42" t="s">
        <v>139</v>
      </c>
      <c r="N3" s="46" t="s">
        <v>1</v>
      </c>
      <c r="O3" s="46" t="s">
        <v>60</v>
      </c>
      <c r="P3" s="46" t="s">
        <v>61</v>
      </c>
      <c r="Q3" s="4" t="s">
        <v>62</v>
      </c>
      <c r="R3" s="44"/>
      <c r="S3" s="41" t="s">
        <v>2</v>
      </c>
      <c r="T3" s="26" t="s">
        <v>3</v>
      </c>
      <c r="U3" s="24" t="s">
        <v>4</v>
      </c>
      <c r="V3" s="25" t="s">
        <v>5</v>
      </c>
      <c r="W3" s="5"/>
      <c r="Y3" s="5"/>
      <c r="Z3" s="9"/>
      <c r="AA3" s="9"/>
      <c r="AB3" s="5"/>
      <c r="AC3" s="14"/>
      <c r="AD3" s="71"/>
      <c r="AE3" s="72"/>
      <c r="AF3" s="5"/>
      <c r="AG3" s="119"/>
      <c r="AH3" s="119"/>
    </row>
    <row r="4" spans="2:34" ht="12.75">
      <c r="B4" s="85" t="s">
        <v>34</v>
      </c>
      <c r="C4" s="86" t="s">
        <v>148</v>
      </c>
      <c r="E4" s="117" t="s">
        <v>8</v>
      </c>
      <c r="F4" s="58" t="s">
        <v>115</v>
      </c>
      <c r="G4" s="100">
        <v>8</v>
      </c>
      <c r="I4" s="30" t="s">
        <v>3</v>
      </c>
      <c r="J4" s="107">
        <v>15</v>
      </c>
      <c r="K4" s="60"/>
      <c r="L4" s="59">
        <v>2</v>
      </c>
      <c r="M4" s="59">
        <v>1</v>
      </c>
      <c r="N4" s="43">
        <f>2+2+2</f>
        <v>6</v>
      </c>
      <c r="O4" s="48">
        <f>2+4+1</f>
        <v>7</v>
      </c>
      <c r="P4" s="48">
        <f>17+10+15</f>
        <v>42</v>
      </c>
      <c r="Q4" s="45">
        <f>P4-O4</f>
        <v>35</v>
      </c>
      <c r="R4" s="1">
        <v>1</v>
      </c>
      <c r="S4" s="30" t="s">
        <v>3</v>
      </c>
      <c r="T4" s="27"/>
      <c r="U4" s="22" t="s">
        <v>66</v>
      </c>
      <c r="V4" s="23" t="s">
        <v>75</v>
      </c>
      <c r="W4" s="5"/>
      <c r="Y4" s="118"/>
      <c r="Z4" s="62"/>
      <c r="AA4" s="63"/>
      <c r="AB4" s="5"/>
      <c r="AC4" s="118"/>
      <c r="AD4" s="64"/>
      <c r="AE4" s="65"/>
      <c r="AF4" s="5"/>
      <c r="AG4" s="66"/>
      <c r="AH4" s="60"/>
    </row>
    <row r="5" spans="2:34" ht="12.75">
      <c r="B5" s="87" t="s">
        <v>28</v>
      </c>
      <c r="C5" s="44" t="s">
        <v>3</v>
      </c>
      <c r="E5" s="117"/>
      <c r="F5" s="56" t="s">
        <v>116</v>
      </c>
      <c r="G5" s="101">
        <v>5</v>
      </c>
      <c r="I5" s="83" t="s">
        <v>19</v>
      </c>
      <c r="J5" s="105">
        <v>1</v>
      </c>
      <c r="K5" s="60"/>
      <c r="L5" s="59">
        <v>12</v>
      </c>
      <c r="M5" s="59">
        <v>3</v>
      </c>
      <c r="N5" s="43">
        <f>0+0</f>
        <v>0</v>
      </c>
      <c r="O5" s="48">
        <f>17+15+7</f>
        <v>39</v>
      </c>
      <c r="P5" s="48">
        <f>2+5+0</f>
        <v>7</v>
      </c>
      <c r="Q5" s="45">
        <f>P5-O5</f>
        <v>-32</v>
      </c>
      <c r="R5" s="1">
        <v>3</v>
      </c>
      <c r="S5" s="31" t="s">
        <v>4</v>
      </c>
      <c r="T5" s="28" t="s">
        <v>67</v>
      </c>
      <c r="U5" s="17"/>
      <c r="V5" s="19" t="s">
        <v>92</v>
      </c>
      <c r="W5" s="5"/>
      <c r="Y5" s="118"/>
      <c r="Z5" s="62"/>
      <c r="AA5" s="63"/>
      <c r="AB5" s="5"/>
      <c r="AC5" s="118"/>
      <c r="AD5" s="64"/>
      <c r="AE5" s="65"/>
      <c r="AF5" s="5"/>
      <c r="AG5" s="66"/>
      <c r="AH5" s="60"/>
    </row>
    <row r="6" spans="2:34" ht="13.5" thickBot="1">
      <c r="B6" s="87" t="s">
        <v>26</v>
      </c>
      <c r="C6" s="44" t="s">
        <v>131</v>
      </c>
      <c r="E6" s="117" t="s">
        <v>11</v>
      </c>
      <c r="F6" s="55" t="s">
        <v>117</v>
      </c>
      <c r="G6" s="102">
        <v>15</v>
      </c>
      <c r="I6" s="30" t="s">
        <v>17</v>
      </c>
      <c r="J6" s="104">
        <v>7</v>
      </c>
      <c r="K6" s="60"/>
      <c r="L6" s="42">
        <v>6</v>
      </c>
      <c r="M6" s="42">
        <v>2</v>
      </c>
      <c r="N6" s="46">
        <f>0+2+2</f>
        <v>4</v>
      </c>
      <c r="O6" s="49">
        <f>10+5+6</f>
        <v>21</v>
      </c>
      <c r="P6" s="49">
        <f>4+15+13</f>
        <v>32</v>
      </c>
      <c r="Q6" s="45">
        <f>P6-O6</f>
        <v>11</v>
      </c>
      <c r="R6" s="1">
        <v>2</v>
      </c>
      <c r="S6" s="32" t="s">
        <v>5</v>
      </c>
      <c r="T6" s="29" t="s">
        <v>76</v>
      </c>
      <c r="U6" s="20" t="s">
        <v>91</v>
      </c>
      <c r="V6" s="21"/>
      <c r="W6" s="5"/>
      <c r="Y6" s="118"/>
      <c r="Z6" s="62"/>
      <c r="AA6" s="63"/>
      <c r="AB6" s="5"/>
      <c r="AC6" s="118"/>
      <c r="AD6" s="64"/>
      <c r="AE6" s="65"/>
      <c r="AF6" s="5"/>
      <c r="AG6" s="66"/>
      <c r="AH6" s="60"/>
    </row>
    <row r="7" spans="2:34" ht="12.75">
      <c r="B7" s="87" t="s">
        <v>25</v>
      </c>
      <c r="C7" s="44" t="s">
        <v>129</v>
      </c>
      <c r="D7" s="5"/>
      <c r="E7" s="117"/>
      <c r="F7" s="56" t="s">
        <v>118</v>
      </c>
      <c r="G7" s="101">
        <v>7</v>
      </c>
      <c r="I7" s="83" t="s">
        <v>4</v>
      </c>
      <c r="J7" s="105">
        <v>0</v>
      </c>
      <c r="K7" s="60"/>
      <c r="L7" s="1"/>
      <c r="M7" s="1"/>
      <c r="N7" s="1"/>
      <c r="R7" s="1"/>
      <c r="S7" s="5"/>
      <c r="T7" s="5"/>
      <c r="W7" s="5"/>
      <c r="Y7" s="118"/>
      <c r="Z7" s="62"/>
      <c r="AA7" s="63"/>
      <c r="AB7" s="5"/>
      <c r="AC7" s="118"/>
      <c r="AD7" s="64"/>
      <c r="AE7" s="65"/>
      <c r="AF7" s="5"/>
      <c r="AG7" s="66"/>
      <c r="AH7" s="60"/>
    </row>
    <row r="8" spans="2:34" ht="13.5" thickBot="1">
      <c r="B8" s="87" t="s">
        <v>24</v>
      </c>
      <c r="C8" s="44" t="s">
        <v>134</v>
      </c>
      <c r="D8" s="5"/>
      <c r="E8" s="117" t="s">
        <v>14</v>
      </c>
      <c r="F8" s="55" t="s">
        <v>32</v>
      </c>
      <c r="G8" s="102">
        <v>10</v>
      </c>
      <c r="I8" s="55" t="s">
        <v>104</v>
      </c>
      <c r="J8" s="104">
        <v>7</v>
      </c>
      <c r="K8" s="60"/>
      <c r="L8" s="1"/>
      <c r="M8" s="1"/>
      <c r="Y8" s="118"/>
      <c r="Z8" s="64"/>
      <c r="AA8" s="63"/>
      <c r="AB8" s="5"/>
      <c r="AC8" s="118"/>
      <c r="AD8" s="64"/>
      <c r="AE8" s="65"/>
      <c r="AF8" s="5"/>
      <c r="AG8" s="66"/>
      <c r="AH8" s="60"/>
    </row>
    <row r="9" spans="2:34" ht="12.75">
      <c r="B9" s="87" t="s">
        <v>22</v>
      </c>
      <c r="C9" s="44" t="s">
        <v>116</v>
      </c>
      <c r="D9" s="5"/>
      <c r="E9" s="117"/>
      <c r="F9" s="56" t="s">
        <v>40</v>
      </c>
      <c r="G9" s="101">
        <v>1</v>
      </c>
      <c r="I9" s="56" t="s">
        <v>40</v>
      </c>
      <c r="J9" s="105">
        <v>0</v>
      </c>
      <c r="K9" s="60"/>
      <c r="L9" s="42" t="s">
        <v>140</v>
      </c>
      <c r="M9" s="42" t="s">
        <v>139</v>
      </c>
      <c r="N9" s="4" t="s">
        <v>1</v>
      </c>
      <c r="O9" s="46" t="s">
        <v>60</v>
      </c>
      <c r="P9" s="46" t="s">
        <v>61</v>
      </c>
      <c r="Q9" s="4" t="s">
        <v>62</v>
      </c>
      <c r="R9" s="1"/>
      <c r="S9" s="38" t="s">
        <v>16</v>
      </c>
      <c r="T9" s="26" t="s">
        <v>17</v>
      </c>
      <c r="U9" s="24" t="s">
        <v>18</v>
      </c>
      <c r="V9" s="25" t="s">
        <v>19</v>
      </c>
      <c r="W9" s="5"/>
      <c r="Y9" s="118"/>
      <c r="Z9" s="64"/>
      <c r="AA9" s="63"/>
      <c r="AB9" s="5"/>
      <c r="AC9" s="118"/>
      <c r="AD9" s="64"/>
      <c r="AE9" s="65"/>
      <c r="AF9" s="5"/>
      <c r="AG9" s="66"/>
      <c r="AH9" s="60"/>
    </row>
    <row r="10" spans="2:34" ht="12.75">
      <c r="B10" s="87" t="s">
        <v>20</v>
      </c>
      <c r="C10" s="44" t="s">
        <v>135</v>
      </c>
      <c r="D10" s="5"/>
      <c r="E10" s="117" t="s">
        <v>21</v>
      </c>
      <c r="F10" s="55" t="s">
        <v>114</v>
      </c>
      <c r="G10" s="102">
        <v>10</v>
      </c>
      <c r="I10" s="55" t="s">
        <v>38</v>
      </c>
      <c r="J10" s="108">
        <v>5</v>
      </c>
      <c r="K10" s="60"/>
      <c r="L10" s="59">
        <v>3</v>
      </c>
      <c r="M10" s="59">
        <v>1</v>
      </c>
      <c r="N10" s="43">
        <f>2+2+2</f>
        <v>6</v>
      </c>
      <c r="O10" s="48">
        <f>8+7+0</f>
        <v>15</v>
      </c>
      <c r="P10" s="48">
        <f>11+11+7</f>
        <v>29</v>
      </c>
      <c r="Q10" s="45">
        <f>P10-O10</f>
        <v>14</v>
      </c>
      <c r="R10" s="1">
        <v>1</v>
      </c>
      <c r="S10" s="30" t="s">
        <v>17</v>
      </c>
      <c r="T10" s="27"/>
      <c r="U10" s="22" t="s">
        <v>95</v>
      </c>
      <c r="V10" s="23" t="s">
        <v>68</v>
      </c>
      <c r="W10" s="5"/>
      <c r="Y10" s="118"/>
      <c r="Z10" s="64"/>
      <c r="AA10" s="67"/>
      <c r="AB10" s="5"/>
      <c r="AC10" s="118"/>
      <c r="AD10" s="64"/>
      <c r="AE10" s="65"/>
      <c r="AF10" s="5"/>
      <c r="AG10" s="66"/>
      <c r="AH10" s="60"/>
    </row>
    <row r="11" spans="2:35" ht="13.5" thickBot="1">
      <c r="B11" s="87" t="s">
        <v>15</v>
      </c>
      <c r="C11" s="44" t="s">
        <v>118</v>
      </c>
      <c r="D11" s="5"/>
      <c r="E11" s="117"/>
      <c r="F11" s="54" t="s">
        <v>113</v>
      </c>
      <c r="G11" s="103">
        <v>7</v>
      </c>
      <c r="I11" s="57" t="s">
        <v>32</v>
      </c>
      <c r="J11" s="109">
        <v>2</v>
      </c>
      <c r="K11" s="60"/>
      <c r="L11" s="59">
        <v>8</v>
      </c>
      <c r="M11" s="59">
        <v>2</v>
      </c>
      <c r="N11" s="43">
        <f>2+0+0</f>
        <v>2</v>
      </c>
      <c r="O11" s="48">
        <f>6+11+13</f>
        <v>30</v>
      </c>
      <c r="P11" s="48">
        <f>8+7+6</f>
        <v>21</v>
      </c>
      <c r="Q11" s="45">
        <f>P11-O11</f>
        <v>-9</v>
      </c>
      <c r="R11" s="1">
        <v>2</v>
      </c>
      <c r="S11" s="31" t="s">
        <v>23</v>
      </c>
      <c r="T11" s="2" t="s">
        <v>96</v>
      </c>
      <c r="U11" s="17"/>
      <c r="V11" s="19" t="s">
        <v>77</v>
      </c>
      <c r="W11" s="5"/>
      <c r="Y11" s="118"/>
      <c r="Z11" s="64"/>
      <c r="AA11" s="67"/>
      <c r="AB11" s="5"/>
      <c r="AC11" s="118"/>
      <c r="AD11" s="64"/>
      <c r="AE11" s="65"/>
      <c r="AF11" s="5"/>
      <c r="AG11" s="66"/>
      <c r="AH11" s="60"/>
      <c r="AI11" s="10"/>
    </row>
    <row r="12" spans="2:35" ht="13.5" thickBot="1">
      <c r="B12" s="87" t="s">
        <v>13</v>
      </c>
      <c r="C12" s="44" t="s">
        <v>32</v>
      </c>
      <c r="D12" s="5"/>
      <c r="E12" s="5"/>
      <c r="F12" s="7"/>
      <c r="G12" s="12"/>
      <c r="I12" s="53" t="s">
        <v>5</v>
      </c>
      <c r="J12" s="110">
        <v>13</v>
      </c>
      <c r="K12" s="60"/>
      <c r="L12" s="42">
        <v>11</v>
      </c>
      <c r="M12" s="42">
        <v>3</v>
      </c>
      <c r="N12" s="43">
        <f>0+0+0</f>
        <v>0</v>
      </c>
      <c r="O12" s="48">
        <f>11+8+15</f>
        <v>34</v>
      </c>
      <c r="P12" s="48">
        <f>8+6+1</f>
        <v>15</v>
      </c>
      <c r="Q12" s="45">
        <f>P12-O12</f>
        <v>-19</v>
      </c>
      <c r="R12" s="1">
        <v>3</v>
      </c>
      <c r="S12" s="32" t="s">
        <v>19</v>
      </c>
      <c r="T12" s="29" t="s">
        <v>69</v>
      </c>
      <c r="U12" s="20" t="s">
        <v>78</v>
      </c>
      <c r="V12" s="21"/>
      <c r="W12" s="11"/>
      <c r="Y12" s="118"/>
      <c r="Z12" s="62"/>
      <c r="AA12" s="68"/>
      <c r="AB12" s="5"/>
      <c r="AC12" s="5"/>
      <c r="AD12" s="60"/>
      <c r="AE12" s="69"/>
      <c r="AF12" s="5"/>
      <c r="AG12" s="66"/>
      <c r="AH12" s="60"/>
      <c r="AI12" s="10"/>
    </row>
    <row r="13" spans="2:34" ht="13.5" thickBot="1">
      <c r="B13" s="87" t="s">
        <v>12</v>
      </c>
      <c r="C13" s="44" t="s">
        <v>40</v>
      </c>
      <c r="D13" s="5"/>
      <c r="F13" s="7"/>
      <c r="G13" s="2"/>
      <c r="I13" s="84" t="s">
        <v>23</v>
      </c>
      <c r="J13" s="101">
        <v>6</v>
      </c>
      <c r="K13" s="60"/>
      <c r="L13" s="1"/>
      <c r="M13" s="1"/>
      <c r="N13" s="1"/>
      <c r="R13" s="1"/>
      <c r="S13" s="5"/>
      <c r="T13" s="13"/>
      <c r="U13" s="5"/>
      <c r="V13" s="11"/>
      <c r="W13" s="5"/>
      <c r="Y13" s="118"/>
      <c r="Z13" s="62"/>
      <c r="AA13" s="68"/>
      <c r="AB13" s="5"/>
      <c r="AC13" s="5"/>
      <c r="AD13" s="60"/>
      <c r="AE13" s="5"/>
      <c r="AF13" s="5"/>
      <c r="AG13" s="66"/>
      <c r="AH13" s="60"/>
    </row>
    <row r="14" spans="2:34" ht="15.75" thickBot="1">
      <c r="B14" s="87" t="s">
        <v>10</v>
      </c>
      <c r="C14" s="44" t="s">
        <v>133</v>
      </c>
      <c r="F14" s="34" t="s">
        <v>27</v>
      </c>
      <c r="G14" s="37" t="s">
        <v>59</v>
      </c>
      <c r="I14" s="55" t="s">
        <v>105</v>
      </c>
      <c r="J14" s="102">
        <v>10</v>
      </c>
      <c r="K14" s="60"/>
      <c r="L14" s="1"/>
      <c r="M14" s="1"/>
      <c r="Y14" s="118"/>
      <c r="Z14" s="64"/>
      <c r="AA14" s="68"/>
      <c r="AB14" s="5"/>
      <c r="AC14" s="5"/>
      <c r="AD14" s="71"/>
      <c r="AE14" s="72"/>
      <c r="AF14" s="5"/>
      <c r="AG14" s="66"/>
      <c r="AH14" s="60"/>
    </row>
    <row r="15" spans="2:34" ht="13.5" thickBot="1">
      <c r="B15" s="88" t="s">
        <v>9</v>
      </c>
      <c r="C15" s="89" t="s">
        <v>113</v>
      </c>
      <c r="E15" s="117" t="s">
        <v>33</v>
      </c>
      <c r="F15" s="58" t="s">
        <v>129</v>
      </c>
      <c r="G15" s="100">
        <v>6</v>
      </c>
      <c r="I15" s="54" t="s">
        <v>39</v>
      </c>
      <c r="J15" s="111">
        <v>5</v>
      </c>
      <c r="K15" s="60"/>
      <c r="L15" s="42" t="s">
        <v>140</v>
      </c>
      <c r="M15" s="42" t="s">
        <v>139</v>
      </c>
      <c r="N15" s="4" t="s">
        <v>1</v>
      </c>
      <c r="O15" s="46" t="s">
        <v>60</v>
      </c>
      <c r="P15" s="46" t="s">
        <v>61</v>
      </c>
      <c r="Q15" s="4" t="s">
        <v>62</v>
      </c>
      <c r="R15" s="1"/>
      <c r="S15" s="38" t="s">
        <v>29</v>
      </c>
      <c r="T15" s="26" t="s">
        <v>30</v>
      </c>
      <c r="U15" s="24" t="s">
        <v>31</v>
      </c>
      <c r="V15" s="25" t="s">
        <v>32</v>
      </c>
      <c r="W15" s="5"/>
      <c r="Y15" s="118"/>
      <c r="Z15" s="64"/>
      <c r="AA15" s="67"/>
      <c r="AB15" s="5"/>
      <c r="AC15" s="118"/>
      <c r="AD15" s="60"/>
      <c r="AE15" s="65"/>
      <c r="AF15" s="5"/>
      <c r="AG15" s="66"/>
      <c r="AH15" s="60"/>
    </row>
    <row r="16" spans="5:34" ht="13.5" thickBot="1">
      <c r="E16" s="117"/>
      <c r="F16" s="56" t="s">
        <v>131</v>
      </c>
      <c r="G16" s="101">
        <v>8</v>
      </c>
      <c r="L16" s="59">
        <v>5</v>
      </c>
      <c r="M16" s="59">
        <v>2</v>
      </c>
      <c r="N16" s="43">
        <f>1+2+2</f>
        <v>5</v>
      </c>
      <c r="O16" s="48">
        <f>6+6+5</f>
        <v>17</v>
      </c>
      <c r="P16" s="48">
        <f>6+8+10</f>
        <v>24</v>
      </c>
      <c r="Q16" s="45">
        <f>P16-O16</f>
        <v>7</v>
      </c>
      <c r="R16" s="1">
        <v>2</v>
      </c>
      <c r="S16" s="30" t="s">
        <v>30</v>
      </c>
      <c r="T16" s="27"/>
      <c r="U16" s="50" t="s">
        <v>63</v>
      </c>
      <c r="V16" s="23" t="s">
        <v>77</v>
      </c>
      <c r="W16" s="5"/>
      <c r="Y16" s="12"/>
      <c r="Z16" s="5"/>
      <c r="AA16" s="5"/>
      <c r="AB16" s="5"/>
      <c r="AC16" s="118"/>
      <c r="AD16" s="60"/>
      <c r="AE16" s="65"/>
      <c r="AF16" s="5"/>
      <c r="AG16" s="66"/>
      <c r="AH16" s="5"/>
    </row>
    <row r="17" spans="2:34" ht="13.5" thickBot="1">
      <c r="B17" s="90" t="s">
        <v>141</v>
      </c>
      <c r="C17" s="91"/>
      <c r="E17" s="117" t="s">
        <v>35</v>
      </c>
      <c r="F17" s="55" t="s">
        <v>130</v>
      </c>
      <c r="G17" s="102">
        <v>9</v>
      </c>
      <c r="H17" s="5"/>
      <c r="L17" s="59">
        <v>4</v>
      </c>
      <c r="M17" s="59">
        <v>1</v>
      </c>
      <c r="N17" s="43">
        <f>1+2+2</f>
        <v>5</v>
      </c>
      <c r="O17" s="48">
        <f>6+6+0</f>
        <v>12</v>
      </c>
      <c r="P17" s="48">
        <f>6+11+7</f>
        <v>24</v>
      </c>
      <c r="Q17" s="45">
        <f>P17-O17</f>
        <v>12</v>
      </c>
      <c r="R17" s="1">
        <v>1</v>
      </c>
      <c r="S17" s="31" t="s">
        <v>31</v>
      </c>
      <c r="T17" s="50" t="s">
        <v>63</v>
      </c>
      <c r="U17" s="17"/>
      <c r="V17" s="52" t="s">
        <v>94</v>
      </c>
      <c r="W17" s="5"/>
      <c r="Z17" s="5"/>
      <c r="AA17" s="5"/>
      <c r="AB17" s="5"/>
      <c r="AC17" s="118"/>
      <c r="AD17" s="60"/>
      <c r="AE17" s="65"/>
      <c r="AF17" s="5"/>
      <c r="AG17" s="66"/>
      <c r="AH17" s="5"/>
    </row>
    <row r="18" spans="2:34" ht="13.5" thickBot="1">
      <c r="B18" s="92" t="s">
        <v>147</v>
      </c>
      <c r="C18" s="93"/>
      <c r="E18" s="117"/>
      <c r="F18" s="54" t="s">
        <v>3</v>
      </c>
      <c r="G18" s="103">
        <v>4</v>
      </c>
      <c r="I18" s="35" t="s">
        <v>36</v>
      </c>
      <c r="J18" s="36" t="s">
        <v>59</v>
      </c>
      <c r="L18" s="42">
        <v>9</v>
      </c>
      <c r="M18" s="42">
        <v>3</v>
      </c>
      <c r="N18" s="4">
        <f>0+0</f>
        <v>0</v>
      </c>
      <c r="O18" s="49">
        <f>11+8+5</f>
        <v>24</v>
      </c>
      <c r="P18" s="49">
        <f>6+6+2</f>
        <v>14</v>
      </c>
      <c r="Q18" s="45">
        <f>P18-O18</f>
        <v>-10</v>
      </c>
      <c r="R18" s="1">
        <v>3</v>
      </c>
      <c r="S18" s="32" t="s">
        <v>32</v>
      </c>
      <c r="T18" s="29" t="s">
        <v>78</v>
      </c>
      <c r="U18" s="29" t="s">
        <v>93</v>
      </c>
      <c r="V18" s="21"/>
      <c r="Y18" s="6"/>
      <c r="Z18" s="9"/>
      <c r="AA18" s="9"/>
      <c r="AB18" s="5"/>
      <c r="AC18" s="118"/>
      <c r="AD18" s="60"/>
      <c r="AE18" s="65"/>
      <c r="AF18" s="5"/>
      <c r="AG18" s="66"/>
      <c r="AH18" s="5"/>
    </row>
    <row r="19" spans="2:34" ht="12.75">
      <c r="B19" s="92" t="s">
        <v>146</v>
      </c>
      <c r="C19" s="93"/>
      <c r="G19" s="2"/>
      <c r="I19" s="58" t="s">
        <v>110</v>
      </c>
      <c r="J19" s="100">
        <v>11</v>
      </c>
      <c r="K19" s="5"/>
      <c r="L19" s="1"/>
      <c r="M19" s="1"/>
      <c r="N19" s="1"/>
      <c r="R19" s="1"/>
      <c r="S19" s="5"/>
      <c r="T19" s="5"/>
      <c r="U19" s="5"/>
      <c r="V19" s="5"/>
      <c r="W19" s="5"/>
      <c r="Y19" s="118"/>
      <c r="Z19" s="64"/>
      <c r="AA19" s="65"/>
      <c r="AB19" s="5"/>
      <c r="AC19" s="5"/>
      <c r="AD19" s="5"/>
      <c r="AE19" s="5"/>
      <c r="AF19" s="5"/>
      <c r="AG19" s="66"/>
      <c r="AH19" s="5"/>
    </row>
    <row r="20" spans="2:34" ht="13.5" thickBot="1">
      <c r="B20" s="94" t="s">
        <v>145</v>
      </c>
      <c r="C20" s="95"/>
      <c r="G20" s="2"/>
      <c r="I20" s="56" t="s">
        <v>104</v>
      </c>
      <c r="J20" s="101">
        <v>8</v>
      </c>
      <c r="L20" s="1"/>
      <c r="M20" s="1"/>
      <c r="Y20" s="118"/>
      <c r="Z20" s="64"/>
      <c r="AA20" s="65"/>
      <c r="AB20" s="5"/>
      <c r="AC20" s="5"/>
      <c r="AD20" s="5"/>
      <c r="AE20" s="5"/>
      <c r="AF20" s="5"/>
      <c r="AG20" s="66"/>
      <c r="AH20" s="5"/>
    </row>
    <row r="21" spans="7:34" ht="12.75">
      <c r="G21" s="2"/>
      <c r="I21" s="55" t="s">
        <v>111</v>
      </c>
      <c r="J21" s="102">
        <v>10</v>
      </c>
      <c r="K21" s="5"/>
      <c r="L21" s="42" t="s">
        <v>140</v>
      </c>
      <c r="M21" s="42" t="s">
        <v>139</v>
      </c>
      <c r="N21" s="4" t="s">
        <v>1</v>
      </c>
      <c r="O21" s="46" t="s">
        <v>60</v>
      </c>
      <c r="P21" s="46" t="s">
        <v>61</v>
      </c>
      <c r="Q21" s="4" t="s">
        <v>62</v>
      </c>
      <c r="R21" s="1"/>
      <c r="S21" s="38" t="s">
        <v>37</v>
      </c>
      <c r="T21" s="26" t="s">
        <v>38</v>
      </c>
      <c r="U21" s="24" t="s">
        <v>39</v>
      </c>
      <c r="V21" s="25" t="s">
        <v>40</v>
      </c>
      <c r="W21" s="5"/>
      <c r="Y21" s="118"/>
      <c r="Z21" s="64"/>
      <c r="AA21" s="65"/>
      <c r="AB21" s="5"/>
      <c r="AC21" s="5"/>
      <c r="AD21" s="5"/>
      <c r="AE21" s="5"/>
      <c r="AF21" s="5"/>
      <c r="AG21" s="66"/>
      <c r="AH21" s="5"/>
    </row>
    <row r="22" spans="7:34" ht="13.5" thickBot="1">
      <c r="G22" s="2"/>
      <c r="I22" s="54" t="s">
        <v>112</v>
      </c>
      <c r="J22" s="103">
        <v>1</v>
      </c>
      <c r="L22" s="59">
        <v>1</v>
      </c>
      <c r="M22" s="59">
        <v>1</v>
      </c>
      <c r="N22" s="43">
        <f>2+2+2</f>
        <v>6</v>
      </c>
      <c r="O22" s="48">
        <f>4+0+2</f>
        <v>6</v>
      </c>
      <c r="P22" s="48">
        <f>8+7+5</f>
        <v>20</v>
      </c>
      <c r="Q22" s="45">
        <f>P22-O22</f>
        <v>14</v>
      </c>
      <c r="R22" s="1">
        <v>1</v>
      </c>
      <c r="S22" s="30" t="s">
        <v>38</v>
      </c>
      <c r="T22" s="27"/>
      <c r="U22" s="22" t="s">
        <v>70</v>
      </c>
      <c r="V22" s="23" t="s">
        <v>80</v>
      </c>
      <c r="W22" s="11"/>
      <c r="Y22" s="118"/>
      <c r="Z22" s="64"/>
      <c r="AA22" s="65"/>
      <c r="AB22" s="5"/>
      <c r="AC22" s="5"/>
      <c r="AD22" s="5"/>
      <c r="AE22" s="5"/>
      <c r="AF22" s="5"/>
      <c r="AG22" s="66"/>
      <c r="AH22" s="5"/>
    </row>
    <row r="23" spans="12:34" ht="12.75">
      <c r="L23" s="59">
        <v>7</v>
      </c>
      <c r="M23" s="59">
        <v>2</v>
      </c>
      <c r="N23" s="43">
        <f>0+2+0</f>
        <v>2</v>
      </c>
      <c r="O23" s="48">
        <f>8+5+10</f>
        <v>23</v>
      </c>
      <c r="P23" s="48">
        <f>4+11+5</f>
        <v>20</v>
      </c>
      <c r="Q23" s="45">
        <f>P23-O23</f>
        <v>-3</v>
      </c>
      <c r="R23" s="1">
        <v>2</v>
      </c>
      <c r="S23" s="31" t="s">
        <v>39</v>
      </c>
      <c r="T23" s="28" t="s">
        <v>71</v>
      </c>
      <c r="U23" s="17"/>
      <c r="V23" s="19" t="s">
        <v>84</v>
      </c>
      <c r="W23" s="5"/>
      <c r="X23" s="14"/>
      <c r="Y23" s="8"/>
      <c r="Z23" s="5"/>
      <c r="AA23" s="5"/>
      <c r="AB23" s="5"/>
      <c r="AC23" s="5"/>
      <c r="AD23" s="5"/>
      <c r="AE23" s="66"/>
      <c r="AF23" s="5"/>
      <c r="AG23" s="5"/>
      <c r="AH23" s="5"/>
    </row>
    <row r="24" spans="9:34" ht="13.5" thickBot="1">
      <c r="I24" s="5"/>
      <c r="L24" s="42">
        <v>10</v>
      </c>
      <c r="M24" s="42">
        <v>3</v>
      </c>
      <c r="N24" s="4">
        <f>0+0+0</f>
        <v>0</v>
      </c>
      <c r="O24" s="49">
        <f>11+7+7</f>
        <v>25</v>
      </c>
      <c r="P24" s="49">
        <f>5+0+0</f>
        <v>5</v>
      </c>
      <c r="Q24" s="45">
        <f>P24-O24</f>
        <v>-20</v>
      </c>
      <c r="R24" s="1">
        <v>3</v>
      </c>
      <c r="S24" s="32" t="s">
        <v>40</v>
      </c>
      <c r="T24" s="29" t="s">
        <v>79</v>
      </c>
      <c r="U24" s="29" t="s">
        <v>83</v>
      </c>
      <c r="V24" s="21"/>
      <c r="W24" s="5"/>
      <c r="X24" s="14"/>
      <c r="Y24" s="8"/>
      <c r="Z24" s="5"/>
      <c r="AA24" s="5"/>
      <c r="AB24" s="5"/>
      <c r="AC24" s="5"/>
      <c r="AD24" s="5"/>
      <c r="AE24" s="66"/>
      <c r="AF24" s="5"/>
      <c r="AG24" s="5"/>
      <c r="AH24" s="5"/>
    </row>
    <row r="25" spans="9:34" ht="12.75">
      <c r="I25" s="5"/>
      <c r="N25" s="1"/>
      <c r="R25" s="1"/>
      <c r="S25" s="5"/>
      <c r="T25" s="11"/>
      <c r="X25" s="14"/>
      <c r="Y25" s="8"/>
      <c r="Z25" s="5"/>
      <c r="AA25" s="5"/>
      <c r="AB25" s="5"/>
      <c r="AC25" s="5"/>
      <c r="AD25" s="5"/>
      <c r="AE25" s="66"/>
      <c r="AF25" s="5"/>
      <c r="AG25" s="5"/>
      <c r="AH25" s="5"/>
    </row>
    <row r="26" spans="1:34" ht="18">
      <c r="A26" s="113" t="s">
        <v>138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73"/>
      <c r="AA26" s="73"/>
      <c r="AB26" s="73"/>
      <c r="AC26" s="73"/>
      <c r="AD26" s="73"/>
      <c r="AE26" s="73"/>
      <c r="AF26" s="73"/>
      <c r="AG26" s="73"/>
      <c r="AH26" s="73"/>
    </row>
    <row r="27" spans="5:34" ht="13.5" thickBot="1">
      <c r="E27" s="5"/>
      <c r="M27" s="1" t="s">
        <v>0</v>
      </c>
      <c r="N27" s="1"/>
      <c r="O27" s="1"/>
      <c r="Z27" s="5"/>
      <c r="AA27" s="5"/>
      <c r="AB27" s="5"/>
      <c r="AC27" s="5"/>
      <c r="AD27" s="5"/>
      <c r="AE27" s="66"/>
      <c r="AF27" s="5"/>
      <c r="AG27" s="5"/>
      <c r="AH27" s="5"/>
    </row>
    <row r="28" spans="2:35" ht="15.75" thickBot="1">
      <c r="B28" s="115" t="s">
        <v>119</v>
      </c>
      <c r="C28" s="116"/>
      <c r="F28" s="34" t="s">
        <v>41</v>
      </c>
      <c r="G28" s="37" t="s">
        <v>59</v>
      </c>
      <c r="K28" s="61"/>
      <c r="L28" s="61"/>
      <c r="M28" s="42" t="s">
        <v>139</v>
      </c>
      <c r="N28" s="46" t="s">
        <v>1</v>
      </c>
      <c r="O28" s="46" t="s">
        <v>60</v>
      </c>
      <c r="P28" s="46" t="s">
        <v>61</v>
      </c>
      <c r="Q28" s="4" t="s">
        <v>62</v>
      </c>
      <c r="R28" s="44"/>
      <c r="S28" s="40" t="s">
        <v>42</v>
      </c>
      <c r="T28" s="26" t="s">
        <v>43</v>
      </c>
      <c r="U28" s="24" t="s">
        <v>44</v>
      </c>
      <c r="V28" s="24" t="s">
        <v>45</v>
      </c>
      <c r="W28" s="24" t="s">
        <v>46</v>
      </c>
      <c r="X28" s="25" t="s">
        <v>47</v>
      </c>
      <c r="Z28" s="5"/>
      <c r="AA28" s="5"/>
      <c r="AB28" s="5"/>
      <c r="AC28" s="5"/>
      <c r="AD28" s="71"/>
      <c r="AE28" s="72"/>
      <c r="AF28" s="5"/>
      <c r="AG28" s="119"/>
      <c r="AH28" s="119"/>
      <c r="AI28" s="15"/>
    </row>
    <row r="29" spans="2:37" ht="12.75">
      <c r="B29" s="85" t="s">
        <v>34</v>
      </c>
      <c r="C29" s="86" t="s">
        <v>127</v>
      </c>
      <c r="E29" s="117" t="s">
        <v>48</v>
      </c>
      <c r="F29" s="55" t="s">
        <v>44</v>
      </c>
      <c r="G29" s="104">
        <v>3</v>
      </c>
      <c r="K29" s="60"/>
      <c r="L29" s="60"/>
      <c r="M29" s="75">
        <v>2</v>
      </c>
      <c r="N29" s="43">
        <f>2+0+2+2</f>
        <v>6</v>
      </c>
      <c r="O29" s="48">
        <f>7+10+5+5</f>
        <v>27</v>
      </c>
      <c r="P29" s="48">
        <f>9+7+8+11</f>
        <v>35</v>
      </c>
      <c r="Q29" s="45">
        <f>P29-O29</f>
        <v>8</v>
      </c>
      <c r="R29" s="1"/>
      <c r="S29" s="30" t="s">
        <v>43</v>
      </c>
      <c r="T29" s="27"/>
      <c r="U29" s="22" t="s">
        <v>65</v>
      </c>
      <c r="V29" s="22" t="s">
        <v>98</v>
      </c>
      <c r="W29" s="22" t="s">
        <v>109</v>
      </c>
      <c r="X29" s="23" t="s">
        <v>84</v>
      </c>
      <c r="Z29" s="5"/>
      <c r="AA29" s="5"/>
      <c r="AB29" s="5"/>
      <c r="AC29" s="118"/>
      <c r="AD29" s="60"/>
      <c r="AE29" s="70"/>
      <c r="AF29" s="5"/>
      <c r="AG29" s="66"/>
      <c r="AH29" s="60"/>
      <c r="AI29" s="16"/>
      <c r="AJ29" s="16"/>
      <c r="AK29" s="16"/>
    </row>
    <row r="30" spans="2:37" ht="12.75">
      <c r="B30" s="87" t="s">
        <v>28</v>
      </c>
      <c r="C30" s="44" t="s">
        <v>122</v>
      </c>
      <c r="E30" s="117"/>
      <c r="F30" s="56" t="s">
        <v>126</v>
      </c>
      <c r="G30" s="105">
        <v>2</v>
      </c>
      <c r="K30" s="60"/>
      <c r="L30" s="60"/>
      <c r="M30" s="75">
        <v>3</v>
      </c>
      <c r="N30" s="43">
        <f>0+2+0+1</f>
        <v>3</v>
      </c>
      <c r="O30" s="48">
        <f>9+7+12+7</f>
        <v>35</v>
      </c>
      <c r="P30" s="48">
        <f>7+8+2+7</f>
        <v>24</v>
      </c>
      <c r="Q30" s="45">
        <f>P30-O30</f>
        <v>-11</v>
      </c>
      <c r="R30" s="1"/>
      <c r="S30" s="31" t="s">
        <v>44</v>
      </c>
      <c r="T30" s="28" t="s">
        <v>64</v>
      </c>
      <c r="U30" s="17"/>
      <c r="V30" s="18" t="s">
        <v>87</v>
      </c>
      <c r="W30" s="18" t="s">
        <v>73</v>
      </c>
      <c r="X30" s="19" t="s">
        <v>101</v>
      </c>
      <c r="Z30" s="5"/>
      <c r="AA30" s="5"/>
      <c r="AB30" s="5"/>
      <c r="AC30" s="118"/>
      <c r="AD30" s="60"/>
      <c r="AE30" s="70"/>
      <c r="AF30" s="5"/>
      <c r="AG30" s="66"/>
      <c r="AH30" s="60"/>
      <c r="AI30" s="16"/>
      <c r="AJ30" s="16"/>
      <c r="AK30" s="16"/>
    </row>
    <row r="31" spans="2:37" ht="12.75">
      <c r="B31" s="87" t="s">
        <v>26</v>
      </c>
      <c r="C31" s="44" t="s">
        <v>43</v>
      </c>
      <c r="E31" s="117" t="s">
        <v>49</v>
      </c>
      <c r="F31" s="55" t="s">
        <v>123</v>
      </c>
      <c r="G31" s="104">
        <v>9</v>
      </c>
      <c r="K31" s="60"/>
      <c r="L31" s="60"/>
      <c r="M31" s="76">
        <v>1</v>
      </c>
      <c r="N31" s="46">
        <f>2+2+2+2</f>
        <v>8</v>
      </c>
      <c r="O31" s="49">
        <f>2+7+4+4</f>
        <v>17</v>
      </c>
      <c r="P31" s="49">
        <f>12+10+15+10</f>
        <v>47</v>
      </c>
      <c r="Q31" s="45">
        <f>P31-O31</f>
        <v>30</v>
      </c>
      <c r="R31" s="1"/>
      <c r="S31" s="31" t="s">
        <v>45</v>
      </c>
      <c r="T31" s="28" t="s">
        <v>97</v>
      </c>
      <c r="U31" s="2" t="s">
        <v>88</v>
      </c>
      <c r="V31" s="17"/>
      <c r="W31" s="18" t="s">
        <v>75</v>
      </c>
      <c r="X31" s="19" t="s">
        <v>107</v>
      </c>
      <c r="Z31" s="5"/>
      <c r="AA31" s="5"/>
      <c r="AB31" s="5"/>
      <c r="AC31" s="118"/>
      <c r="AD31" s="60"/>
      <c r="AE31" s="70"/>
      <c r="AF31" s="5"/>
      <c r="AG31" s="66"/>
      <c r="AH31" s="60"/>
      <c r="AI31" s="16"/>
      <c r="AJ31" s="16"/>
      <c r="AK31" s="16"/>
    </row>
    <row r="32" spans="2:34" ht="12.75">
      <c r="B32" s="87" t="s">
        <v>25</v>
      </c>
      <c r="C32" s="44" t="s">
        <v>52</v>
      </c>
      <c r="E32" s="117"/>
      <c r="F32" s="56" t="s">
        <v>55</v>
      </c>
      <c r="G32" s="105">
        <v>8</v>
      </c>
      <c r="K32" s="60"/>
      <c r="L32" s="60"/>
      <c r="M32" s="75">
        <v>4</v>
      </c>
      <c r="N32" s="47">
        <f>0+2+0+0</f>
        <v>2</v>
      </c>
      <c r="O32" s="48">
        <f>8+5+8+10</f>
        <v>31</v>
      </c>
      <c r="P32" s="48">
        <f>7+6+5+4</f>
        <v>22</v>
      </c>
      <c r="Q32" s="45">
        <f>P32-O32</f>
        <v>-9</v>
      </c>
      <c r="R32" s="1"/>
      <c r="S32" s="31" t="s">
        <v>46</v>
      </c>
      <c r="T32" s="28" t="s">
        <v>108</v>
      </c>
      <c r="U32" s="18" t="s">
        <v>74</v>
      </c>
      <c r="V32" s="18" t="s">
        <v>76</v>
      </c>
      <c r="W32" s="17"/>
      <c r="X32" s="19" t="s">
        <v>89</v>
      </c>
      <c r="Z32" s="5"/>
      <c r="AA32" s="5"/>
      <c r="AB32" s="5"/>
      <c r="AC32" s="118"/>
      <c r="AD32" s="60"/>
      <c r="AE32" s="70"/>
      <c r="AF32" s="5"/>
      <c r="AG32" s="66"/>
      <c r="AH32" s="60"/>
    </row>
    <row r="33" spans="2:35" ht="13.5" thickBot="1">
      <c r="B33" s="87" t="s">
        <v>24</v>
      </c>
      <c r="C33" s="44" t="s">
        <v>44</v>
      </c>
      <c r="E33" s="117" t="s">
        <v>50</v>
      </c>
      <c r="F33" s="55" t="s">
        <v>47</v>
      </c>
      <c r="G33" s="104">
        <v>7</v>
      </c>
      <c r="K33" s="60"/>
      <c r="L33" s="60"/>
      <c r="M33" s="76">
        <v>5</v>
      </c>
      <c r="N33" s="46">
        <f>0+1+0</f>
        <v>1</v>
      </c>
      <c r="O33" s="49">
        <f>6+7+15+11</f>
        <v>39</v>
      </c>
      <c r="P33" s="49">
        <f>5+7+4+5</f>
        <v>21</v>
      </c>
      <c r="Q33" s="45">
        <f>P33-O33</f>
        <v>-18</v>
      </c>
      <c r="S33" s="32" t="s">
        <v>47</v>
      </c>
      <c r="T33" s="29" t="s">
        <v>83</v>
      </c>
      <c r="U33" s="20" t="s">
        <v>101</v>
      </c>
      <c r="V33" s="20" t="s">
        <v>106</v>
      </c>
      <c r="W33" s="20" t="s">
        <v>90</v>
      </c>
      <c r="X33" s="21"/>
      <c r="Z33" s="5"/>
      <c r="AA33" s="5"/>
      <c r="AB33" s="5"/>
      <c r="AC33" s="118"/>
      <c r="AD33" s="60"/>
      <c r="AE33" s="70"/>
      <c r="AF33" s="5"/>
      <c r="AG33" s="66"/>
      <c r="AH33" s="60"/>
      <c r="AI33" s="15"/>
    </row>
    <row r="34" spans="2:37" ht="13.5" thickBot="1">
      <c r="B34" s="87" t="s">
        <v>22</v>
      </c>
      <c r="C34" s="44" t="s">
        <v>136</v>
      </c>
      <c r="E34" s="117"/>
      <c r="F34" s="54" t="s">
        <v>121</v>
      </c>
      <c r="G34" s="106">
        <v>0</v>
      </c>
      <c r="K34" s="60"/>
      <c r="L34" s="60"/>
      <c r="M34" s="77"/>
      <c r="P34" s="1"/>
      <c r="Q34" s="1"/>
      <c r="R34" s="1"/>
      <c r="Z34" s="5"/>
      <c r="AA34" s="5"/>
      <c r="AB34" s="5"/>
      <c r="AC34" s="118"/>
      <c r="AD34" s="60"/>
      <c r="AE34" s="70"/>
      <c r="AF34" s="5"/>
      <c r="AG34" s="66"/>
      <c r="AH34" s="60"/>
      <c r="AI34" s="16"/>
      <c r="AJ34" s="16"/>
      <c r="AK34" s="16"/>
    </row>
    <row r="35" spans="2:37" ht="13.5" thickBot="1">
      <c r="B35" s="87" t="s">
        <v>20</v>
      </c>
      <c r="C35" s="44" t="s">
        <v>123</v>
      </c>
      <c r="F35" s="7"/>
      <c r="G35" s="2"/>
      <c r="K35" s="60"/>
      <c r="L35" s="60"/>
      <c r="M35" s="77"/>
      <c r="P35" s="1"/>
      <c r="Q35" s="1"/>
      <c r="R35" s="1"/>
      <c r="Z35" s="5"/>
      <c r="AA35" s="5"/>
      <c r="AB35" s="5"/>
      <c r="AC35" s="5"/>
      <c r="AD35" s="60"/>
      <c r="AE35" s="5"/>
      <c r="AF35" s="5"/>
      <c r="AG35" s="66"/>
      <c r="AH35" s="60"/>
      <c r="AI35" s="16"/>
      <c r="AJ35" s="16"/>
      <c r="AK35" s="16"/>
    </row>
    <row r="36" spans="2:34" ht="13.5" thickBot="1">
      <c r="B36" s="87" t="s">
        <v>15</v>
      </c>
      <c r="C36" s="44" t="s">
        <v>55</v>
      </c>
      <c r="E36" s="5"/>
      <c r="K36" s="60"/>
      <c r="L36" s="60"/>
      <c r="M36" s="42" t="s">
        <v>0</v>
      </c>
      <c r="N36" s="46" t="s">
        <v>1</v>
      </c>
      <c r="O36" s="46" t="s">
        <v>60</v>
      </c>
      <c r="P36" s="46" t="s">
        <v>61</v>
      </c>
      <c r="Q36" s="4" t="s">
        <v>62</v>
      </c>
      <c r="R36" s="1"/>
      <c r="S36" s="39" t="s">
        <v>51</v>
      </c>
      <c r="T36" s="26" t="s">
        <v>52</v>
      </c>
      <c r="U36" s="24" t="s">
        <v>53</v>
      </c>
      <c r="V36" s="24" t="s">
        <v>54</v>
      </c>
      <c r="W36" s="24" t="s">
        <v>55</v>
      </c>
      <c r="X36" s="25" t="s">
        <v>56</v>
      </c>
      <c r="Z36" s="5"/>
      <c r="AA36" s="5"/>
      <c r="AB36" s="5"/>
      <c r="AC36" s="5"/>
      <c r="AD36" s="5"/>
      <c r="AE36" s="66"/>
      <c r="AF36" s="5"/>
      <c r="AG36" s="66"/>
      <c r="AH36" s="60"/>
    </row>
    <row r="37" spans="2:34" s="120" customFormat="1" ht="13.5" thickBot="1">
      <c r="B37" s="96" t="s">
        <v>13</v>
      </c>
      <c r="C37" s="80" t="s">
        <v>47</v>
      </c>
      <c r="F37" s="78" t="s">
        <v>27</v>
      </c>
      <c r="G37" s="79" t="s">
        <v>59</v>
      </c>
      <c r="K37" s="60"/>
      <c r="L37" s="60"/>
      <c r="M37" s="121">
        <v>2</v>
      </c>
      <c r="N37" s="97">
        <f>2+2+0+2</f>
        <v>6</v>
      </c>
      <c r="O37" s="122">
        <f>1+4+6</f>
        <v>11</v>
      </c>
      <c r="P37" s="122">
        <f>10+9+8</f>
        <v>27</v>
      </c>
      <c r="Q37" s="123">
        <f>P37-O37</f>
        <v>16</v>
      </c>
      <c r="R37" s="98"/>
      <c r="S37" s="124" t="s">
        <v>52</v>
      </c>
      <c r="T37" s="99"/>
      <c r="U37" s="125" t="s">
        <v>81</v>
      </c>
      <c r="V37" s="126" t="s">
        <v>78</v>
      </c>
      <c r="W37" s="125" t="s">
        <v>85</v>
      </c>
      <c r="X37" s="127" t="s">
        <v>77</v>
      </c>
      <c r="Z37" s="64"/>
      <c r="AA37" s="64"/>
      <c r="AB37" s="64"/>
      <c r="AC37" s="64"/>
      <c r="AD37" s="81"/>
      <c r="AE37" s="82"/>
      <c r="AF37" s="64"/>
      <c r="AG37" s="128"/>
      <c r="AH37" s="60"/>
    </row>
    <row r="38" spans="2:34" ht="13.5" thickBot="1">
      <c r="B38" s="88" t="s">
        <v>12</v>
      </c>
      <c r="C38" s="89" t="s">
        <v>132</v>
      </c>
      <c r="E38" s="117" t="s">
        <v>57</v>
      </c>
      <c r="F38" s="58" t="s">
        <v>122</v>
      </c>
      <c r="G38" s="107">
        <v>5</v>
      </c>
      <c r="K38" s="60"/>
      <c r="L38" s="60"/>
      <c r="M38" s="75">
        <v>5</v>
      </c>
      <c r="N38" s="43">
        <f>0+0+0+0</f>
        <v>0</v>
      </c>
      <c r="O38" s="48">
        <f>10+7+11+13</f>
        <v>41</v>
      </c>
      <c r="P38" s="48">
        <f>1+0+5+7</f>
        <v>13</v>
      </c>
      <c r="Q38" s="45">
        <f>P38-O38</f>
        <v>-28</v>
      </c>
      <c r="R38" s="1"/>
      <c r="S38" s="31" t="s">
        <v>53</v>
      </c>
      <c r="T38" s="28" t="s">
        <v>82</v>
      </c>
      <c r="U38" s="17"/>
      <c r="V38" s="18" t="s">
        <v>79</v>
      </c>
      <c r="W38" s="18" t="s">
        <v>100</v>
      </c>
      <c r="X38" s="19" t="s">
        <v>83</v>
      </c>
      <c r="Z38" s="5"/>
      <c r="AA38" s="5"/>
      <c r="AB38" s="5"/>
      <c r="AC38" s="118"/>
      <c r="AD38" s="60"/>
      <c r="AE38" s="70"/>
      <c r="AF38" s="5"/>
      <c r="AG38" s="66"/>
      <c r="AH38" s="60"/>
    </row>
    <row r="39" spans="5:34" ht="13.5" thickBot="1">
      <c r="E39" s="117"/>
      <c r="F39" s="56" t="s">
        <v>127</v>
      </c>
      <c r="G39" s="105">
        <v>6</v>
      </c>
      <c r="M39" s="76">
        <v>1</v>
      </c>
      <c r="N39" s="46">
        <f>2+2+2+2</f>
        <v>8</v>
      </c>
      <c r="O39" s="49">
        <f>0+6+8+6</f>
        <v>20</v>
      </c>
      <c r="P39" s="49">
        <f>7+8+13+15</f>
        <v>43</v>
      </c>
      <c r="Q39" s="45">
        <f>P39-O39</f>
        <v>23</v>
      </c>
      <c r="S39" s="31" t="s">
        <v>54</v>
      </c>
      <c r="T39" s="28" t="s">
        <v>77</v>
      </c>
      <c r="U39" s="18" t="s">
        <v>80</v>
      </c>
      <c r="V39" s="17"/>
      <c r="W39" s="18" t="s">
        <v>124</v>
      </c>
      <c r="X39" s="19" t="s">
        <v>102</v>
      </c>
      <c r="Z39" s="5"/>
      <c r="AA39" s="5"/>
      <c r="AB39" s="5"/>
      <c r="AC39" s="118"/>
      <c r="AD39" s="60"/>
      <c r="AE39" s="70"/>
      <c r="AF39" s="5"/>
      <c r="AG39" s="5"/>
      <c r="AH39" s="5"/>
    </row>
    <row r="40" spans="2:34" ht="12.75">
      <c r="B40" s="90" t="s">
        <v>141</v>
      </c>
      <c r="C40" s="91"/>
      <c r="E40" s="117" t="s">
        <v>58</v>
      </c>
      <c r="F40" s="55" t="s">
        <v>120</v>
      </c>
      <c r="G40" s="104">
        <v>10</v>
      </c>
      <c r="M40" s="75">
        <v>4</v>
      </c>
      <c r="N40" s="47">
        <f>1+0+2+0</f>
        <v>3</v>
      </c>
      <c r="O40" s="48">
        <f>12+9+7+15</f>
        <v>43</v>
      </c>
      <c r="P40" s="48">
        <f>12+4+13+6</f>
        <v>35</v>
      </c>
      <c r="Q40" s="45">
        <f>P40-O40</f>
        <v>-8</v>
      </c>
      <c r="S40" s="31" t="s">
        <v>55</v>
      </c>
      <c r="T40" s="18" t="s">
        <v>86</v>
      </c>
      <c r="U40" s="2" t="s">
        <v>99</v>
      </c>
      <c r="V40" s="33" t="s">
        <v>125</v>
      </c>
      <c r="W40" s="17"/>
      <c r="X40" s="19" t="s">
        <v>72</v>
      </c>
      <c r="Z40" s="5"/>
      <c r="AA40" s="5"/>
      <c r="AB40" s="5"/>
      <c r="AC40" s="118"/>
      <c r="AD40" s="60"/>
      <c r="AE40" s="70"/>
      <c r="AF40" s="5"/>
      <c r="AG40" s="5"/>
      <c r="AH40" s="5"/>
    </row>
    <row r="41" spans="2:34" ht="13.5" thickBot="1">
      <c r="B41" s="92" t="s">
        <v>143</v>
      </c>
      <c r="C41" s="93"/>
      <c r="E41" s="117"/>
      <c r="F41" s="54" t="s">
        <v>128</v>
      </c>
      <c r="G41" s="106">
        <v>8</v>
      </c>
      <c r="M41" s="76">
        <v>3</v>
      </c>
      <c r="N41" s="46">
        <f>1+2+0+0</f>
        <v>3</v>
      </c>
      <c r="O41" s="49">
        <f>12+5+13+8</f>
        <v>38</v>
      </c>
      <c r="P41" s="49">
        <f>12+11+8+6</f>
        <v>37</v>
      </c>
      <c r="Q41" s="45">
        <f>P41-O41</f>
        <v>-1</v>
      </c>
      <c r="S41" s="32" t="s">
        <v>56</v>
      </c>
      <c r="T41" s="29" t="s">
        <v>78</v>
      </c>
      <c r="U41" s="20" t="s">
        <v>84</v>
      </c>
      <c r="V41" s="20" t="s">
        <v>103</v>
      </c>
      <c r="W41" s="51" t="s">
        <v>72</v>
      </c>
      <c r="X41" s="21"/>
      <c r="Z41" s="5"/>
      <c r="AA41" s="5"/>
      <c r="AB41" s="5"/>
      <c r="AC41" s="118"/>
      <c r="AD41" s="60"/>
      <c r="AE41" s="70"/>
      <c r="AF41" s="5"/>
      <c r="AG41" s="5"/>
      <c r="AH41" s="5"/>
    </row>
    <row r="42" spans="2:30" ht="12.75">
      <c r="B42" s="92" t="s">
        <v>144</v>
      </c>
      <c r="C42" s="93"/>
      <c r="E42" s="14"/>
      <c r="F42" s="5"/>
      <c r="AC42" s="14"/>
      <c r="AD42" s="5"/>
    </row>
    <row r="43" spans="2:30" ht="13.5" thickBot="1">
      <c r="B43" s="94" t="s">
        <v>142</v>
      </c>
      <c r="C43" s="95"/>
      <c r="E43" s="14"/>
      <c r="F43" s="5"/>
      <c r="AC43" s="14"/>
      <c r="AD43" s="5"/>
    </row>
    <row r="44" spans="5:30" ht="12.75">
      <c r="E44" s="5"/>
      <c r="F44" s="5"/>
      <c r="AC44" s="5"/>
      <c r="AD44" s="5"/>
    </row>
    <row r="45" spans="5:30" ht="12.75">
      <c r="E45" s="5"/>
      <c r="F45" s="5"/>
      <c r="AC45" s="5"/>
      <c r="AD45" s="5"/>
    </row>
  </sheetData>
  <sheetProtection/>
  <mergeCells count="37">
    <mergeCell ref="AC17:AC18"/>
    <mergeCell ref="AC38:AC39"/>
    <mergeCell ref="AG28:AH28"/>
    <mergeCell ref="AG3:AH3"/>
    <mergeCell ref="AC4:AC5"/>
    <mergeCell ref="AC31:AC32"/>
    <mergeCell ref="AC33:AC34"/>
    <mergeCell ref="AC6:AC7"/>
    <mergeCell ref="AC40:AC41"/>
    <mergeCell ref="Y19:Y20"/>
    <mergeCell ref="Y21:Y22"/>
    <mergeCell ref="AC8:AC9"/>
    <mergeCell ref="AC10:AC11"/>
    <mergeCell ref="AC15:AC16"/>
    <mergeCell ref="AC29:AC30"/>
    <mergeCell ref="Y6:Y7"/>
    <mergeCell ref="Y8:Y9"/>
    <mergeCell ref="E38:E39"/>
    <mergeCell ref="E40:E41"/>
    <mergeCell ref="E29:E30"/>
    <mergeCell ref="E8:E9"/>
    <mergeCell ref="E10:E11"/>
    <mergeCell ref="B28:C28"/>
    <mergeCell ref="E31:E32"/>
    <mergeCell ref="E33:E34"/>
    <mergeCell ref="E15:E16"/>
    <mergeCell ref="E17:E18"/>
    <mergeCell ref="A1:Y1"/>
    <mergeCell ref="A26:Y26"/>
    <mergeCell ref="L2:M2"/>
    <mergeCell ref="B3:C3"/>
    <mergeCell ref="E4:E5"/>
    <mergeCell ref="E6:E7"/>
    <mergeCell ref="Y12:Y13"/>
    <mergeCell ref="Y14:Y15"/>
    <mergeCell ref="Y4:Y5"/>
    <mergeCell ref="Y10:Y1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British Columbia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E. Cox</dc:creator>
  <cp:keywords/>
  <dc:description/>
  <cp:lastModifiedBy>Michael E. Cox</cp:lastModifiedBy>
  <dcterms:created xsi:type="dcterms:W3CDTF">2009-04-01T05:02:47Z</dcterms:created>
  <dcterms:modified xsi:type="dcterms:W3CDTF">2010-03-31T04:16:14Z</dcterms:modified>
  <cp:category/>
  <cp:version/>
  <cp:contentType/>
  <cp:contentStatus/>
</cp:coreProperties>
</file>